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Sheet1!$C$4:$C$8</definedName>
  </definedNames>
  <calcPr calcId="144525"/>
</workbook>
</file>

<file path=xl/sharedStrings.xml><?xml version="1.0" encoding="utf-8"?>
<sst xmlns="http://schemas.openxmlformats.org/spreadsheetml/2006/main" count="57">
  <si>
    <r>
      <rPr>
        <sz val="20"/>
        <color theme="1"/>
        <rFont val="宋体"/>
        <charset val="134"/>
        <scheme val="minor"/>
      </rPr>
      <t>夹心保温无门窗洞墙板的连接器热桥损失计算表</t>
    </r>
    <r>
      <rPr>
        <sz val="12"/>
        <color theme="1"/>
        <rFont val="宋体"/>
        <charset val="134"/>
        <scheme val="minor"/>
      </rPr>
      <t>（根据《民用建筑热工设计规范》GB 50176-2016）</t>
    </r>
  </si>
  <si>
    <t>使用说明：表格中已经套入公式，请在黄色区域填写数据，会自动给出计算结果，请勿轻易更改锁定区域数值。</t>
  </si>
  <si>
    <t>墙体构造材料厚度δ</t>
  </si>
  <si>
    <t>数值（m）</t>
  </si>
  <si>
    <t>材质</t>
  </si>
  <si>
    <t>热工参数</t>
  </si>
  <si>
    <t>导热系数值W／(m·K)</t>
  </si>
  <si>
    <t>保温材料
导热系数的修正系数α</t>
  </si>
  <si>
    <r>
      <t>单层材料热阻</t>
    </r>
    <r>
      <rPr>
        <sz val="16"/>
        <color theme="1"/>
        <rFont val="宋体"/>
        <charset val="134"/>
        <scheme val="minor"/>
      </rPr>
      <t>R</t>
    </r>
    <r>
      <rPr>
        <vertAlign val="subscript"/>
        <sz val="16"/>
        <color theme="1"/>
        <rFont val="宋体"/>
        <charset val="134"/>
        <scheme val="minor"/>
      </rPr>
      <t>n</t>
    </r>
    <r>
      <rPr>
        <vertAlign val="subscript"/>
        <sz val="12"/>
        <color theme="1"/>
        <rFont val="宋体"/>
        <charset val="134"/>
        <scheme val="minor"/>
      </rPr>
      <t xml:space="preserve">
</t>
    </r>
    <r>
      <rPr>
        <sz val="12"/>
        <color theme="1"/>
        <rFont val="宋体"/>
        <charset val="134"/>
        <scheme val="minor"/>
      </rPr>
      <t>（m</t>
    </r>
    <r>
      <rPr>
        <vertAlign val="superscript"/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·K／W）</t>
    </r>
  </si>
  <si>
    <t>内叶墙厚度</t>
  </si>
  <si>
    <t>钢筋混凝土</t>
  </si>
  <si>
    <r>
      <rPr>
        <sz val="12"/>
        <color theme="1"/>
        <rFont val="宋体"/>
        <charset val="134"/>
        <scheme val="minor"/>
      </rPr>
      <t>材料导热系数λ</t>
    </r>
    <r>
      <rPr>
        <vertAlign val="subscript"/>
        <sz val="12"/>
        <color theme="1"/>
        <rFont val="宋体"/>
        <charset val="134"/>
        <scheme val="minor"/>
      </rPr>
      <t>1</t>
    </r>
  </si>
  <si>
    <t>保温层1厚度</t>
  </si>
  <si>
    <t>带皮硬泡聚氨酯PU</t>
  </si>
  <si>
    <r>
      <rPr>
        <sz val="12"/>
        <color theme="1"/>
        <rFont val="宋体"/>
        <charset val="134"/>
        <scheme val="minor"/>
      </rPr>
      <t>材料导热系数λ</t>
    </r>
    <r>
      <rPr>
        <vertAlign val="subscript"/>
        <sz val="12"/>
        <color theme="1"/>
        <rFont val="宋体"/>
        <charset val="134"/>
        <scheme val="minor"/>
      </rPr>
      <t>2</t>
    </r>
  </si>
  <si>
    <t>保温层2厚度</t>
  </si>
  <si>
    <t>真空保温绝热板STP</t>
  </si>
  <si>
    <r>
      <rPr>
        <sz val="12"/>
        <color theme="1"/>
        <rFont val="宋体"/>
        <charset val="134"/>
        <scheme val="minor"/>
      </rPr>
      <t>材料导热系数λ</t>
    </r>
    <r>
      <rPr>
        <vertAlign val="subscript"/>
        <sz val="12"/>
        <color theme="1"/>
        <rFont val="宋体"/>
        <charset val="134"/>
        <scheme val="minor"/>
      </rPr>
      <t>3</t>
    </r>
  </si>
  <si>
    <t>保温层3厚度</t>
  </si>
  <si>
    <r>
      <rPr>
        <sz val="12"/>
        <color theme="1"/>
        <rFont val="宋体"/>
        <charset val="134"/>
        <scheme val="minor"/>
      </rPr>
      <t>材料导热系数λ</t>
    </r>
    <r>
      <rPr>
        <vertAlign val="subscript"/>
        <sz val="12"/>
        <color theme="1"/>
        <rFont val="宋体"/>
        <charset val="134"/>
        <scheme val="minor"/>
      </rPr>
      <t>4</t>
    </r>
  </si>
  <si>
    <t>外叶墙厚度</t>
  </si>
  <si>
    <r>
      <rPr>
        <sz val="12"/>
        <color theme="1"/>
        <rFont val="宋体"/>
        <charset val="134"/>
        <scheme val="minor"/>
      </rPr>
      <t>材料导热系数λ</t>
    </r>
    <r>
      <rPr>
        <vertAlign val="subscript"/>
        <sz val="12"/>
        <color theme="1"/>
        <rFont val="宋体"/>
        <charset val="134"/>
        <scheme val="minor"/>
      </rPr>
      <t>5</t>
    </r>
  </si>
  <si>
    <t>材料构造总热阻R</t>
  </si>
  <si>
    <t>R=ΣRn</t>
  </si>
  <si>
    <r>
      <rPr>
        <sz val="12"/>
        <color theme="1"/>
        <rFont val="宋体"/>
        <charset val="134"/>
        <scheme val="minor"/>
      </rPr>
      <t>内表面换热阻R</t>
    </r>
    <r>
      <rPr>
        <vertAlign val="subscript"/>
        <sz val="12"/>
        <color theme="1"/>
        <rFont val="宋体"/>
        <charset val="134"/>
        <scheme val="minor"/>
      </rPr>
      <t>i</t>
    </r>
  </si>
  <si>
    <t>查表B.4.1-1、表B.4.2-1</t>
  </si>
  <si>
    <r>
      <rPr>
        <sz val="12"/>
        <color theme="1"/>
        <rFont val="宋体"/>
        <charset val="134"/>
        <scheme val="minor"/>
      </rPr>
      <t>外表面换热阻R</t>
    </r>
    <r>
      <rPr>
        <vertAlign val="subscript"/>
        <sz val="12"/>
        <color theme="1"/>
        <rFont val="宋体"/>
        <charset val="134"/>
        <scheme val="minor"/>
      </rPr>
      <t>e</t>
    </r>
  </si>
  <si>
    <t>查表B.4.1-2、表B.4.2-2</t>
  </si>
  <si>
    <r>
      <rPr>
        <sz val="16"/>
        <color theme="1"/>
        <rFont val="宋体"/>
        <charset val="134"/>
        <scheme val="minor"/>
      </rPr>
      <t>围护结构平壁的热阻R</t>
    </r>
    <r>
      <rPr>
        <vertAlign val="subscript"/>
        <sz val="16"/>
        <color theme="1"/>
        <rFont val="宋体"/>
        <charset val="134"/>
        <scheme val="minor"/>
      </rPr>
      <t>0</t>
    </r>
  </si>
  <si>
    <r>
      <t>R</t>
    </r>
    <r>
      <rPr>
        <vertAlign val="subscript"/>
        <sz val="16"/>
        <color theme="1"/>
        <rFont val="宋体"/>
        <charset val="134"/>
        <scheme val="minor"/>
      </rPr>
      <t>0</t>
    </r>
    <r>
      <rPr>
        <sz val="16"/>
        <color theme="1"/>
        <rFont val="宋体"/>
        <charset val="134"/>
        <scheme val="minor"/>
      </rPr>
      <t>=R</t>
    </r>
    <r>
      <rPr>
        <vertAlign val="subscript"/>
        <sz val="16"/>
        <color theme="1"/>
        <rFont val="宋体"/>
        <charset val="134"/>
        <scheme val="minor"/>
      </rPr>
      <t>i</t>
    </r>
    <r>
      <rPr>
        <sz val="16"/>
        <color theme="1"/>
        <rFont val="宋体"/>
        <charset val="134"/>
        <scheme val="minor"/>
      </rPr>
      <t>+R+R</t>
    </r>
    <r>
      <rPr>
        <vertAlign val="subscript"/>
        <sz val="16"/>
        <color theme="1"/>
        <rFont val="宋体"/>
        <charset val="134"/>
        <scheme val="minor"/>
      </rPr>
      <t>e</t>
    </r>
  </si>
  <si>
    <t>保温层尺寸参数</t>
  </si>
  <si>
    <t>宽度b（m）</t>
  </si>
  <si>
    <t>高度h（m）</t>
  </si>
  <si>
    <r>
      <rPr>
        <sz val="12"/>
        <color theme="1"/>
        <rFont val="宋体"/>
        <charset val="134"/>
        <scheme val="minor"/>
      </rPr>
      <t>保温层面积A(m</t>
    </r>
    <r>
      <rPr>
        <vertAlign val="superscript"/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)</t>
    </r>
  </si>
  <si>
    <r>
      <t>围护结构平壁的传热系数K=1/R0
[单位：W／(m</t>
    </r>
    <r>
      <rPr>
        <vertAlign val="superscript"/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·K)]</t>
    </r>
  </si>
  <si>
    <t>连接件尺寸性能</t>
  </si>
  <si>
    <t>连接件型号</t>
  </si>
  <si>
    <t>根数（支）</t>
  </si>
  <si>
    <r>
      <rPr>
        <sz val="12"/>
        <color theme="1"/>
        <rFont val="宋体"/>
        <charset val="134"/>
        <scheme val="minor"/>
      </rPr>
      <t>单根截面积（mm</t>
    </r>
    <r>
      <rPr>
        <vertAlign val="superscript"/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）</t>
    </r>
  </si>
  <si>
    <r>
      <rPr>
        <sz val="12"/>
        <color theme="1"/>
        <rFont val="宋体"/>
        <charset val="134"/>
        <scheme val="minor"/>
      </rPr>
      <t>连接件总截面积A</t>
    </r>
    <r>
      <rPr>
        <vertAlign val="subscript"/>
        <sz val="12"/>
        <color theme="1"/>
        <rFont val="宋体"/>
        <charset val="134"/>
        <scheme val="minor"/>
      </rPr>
      <t>f</t>
    </r>
    <r>
      <rPr>
        <sz val="12"/>
        <color theme="1"/>
        <rFont val="宋体"/>
        <charset val="134"/>
        <scheme val="minor"/>
      </rPr>
      <t>（m</t>
    </r>
    <r>
      <rPr>
        <vertAlign val="superscript"/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）</t>
    </r>
  </si>
  <si>
    <r>
      <rPr>
        <sz val="12"/>
        <color theme="1"/>
        <rFont val="宋体"/>
        <charset val="134"/>
        <scheme val="minor"/>
      </rPr>
      <t>连接件计算长度l</t>
    </r>
    <r>
      <rPr>
        <vertAlign val="subscript"/>
        <sz val="12"/>
        <color theme="1"/>
        <rFont val="宋体"/>
        <charset val="134"/>
        <scheme val="minor"/>
      </rPr>
      <t>j</t>
    </r>
    <r>
      <rPr>
        <sz val="12"/>
        <color theme="1"/>
        <rFont val="宋体"/>
        <charset val="134"/>
        <scheme val="minor"/>
      </rPr>
      <t xml:space="preserve">
（m）</t>
    </r>
  </si>
  <si>
    <t>连接件导热系数λ
W／(m·K)</t>
  </si>
  <si>
    <t>GFRP</t>
  </si>
  <si>
    <t>MS90</t>
  </si>
  <si>
    <r>
      <rPr>
        <sz val="12"/>
        <color theme="1"/>
        <rFont val="宋体"/>
        <charset val="134"/>
        <scheme val="minor"/>
      </rPr>
      <t>连接件线传热系数ψ</t>
    </r>
    <r>
      <rPr>
        <vertAlign val="subscript"/>
        <sz val="12"/>
        <color theme="1"/>
        <rFont val="宋体"/>
        <charset val="134"/>
        <scheme val="minor"/>
      </rPr>
      <t>j</t>
    </r>
    <r>
      <rPr>
        <sz val="12"/>
        <color theme="1"/>
        <rFont val="宋体"/>
        <charset val="134"/>
        <scheme val="minor"/>
      </rPr>
      <t xml:space="preserve">
W／(m·K)</t>
    </r>
  </si>
  <si>
    <r>
      <rPr>
        <sz val="12"/>
        <color theme="1"/>
        <rFont val="宋体"/>
        <charset val="134"/>
        <scheme val="minor"/>
      </rPr>
      <t>热桥总量
ψ</t>
    </r>
    <r>
      <rPr>
        <vertAlign val="subscript"/>
        <sz val="12"/>
        <color theme="1"/>
        <rFont val="宋体"/>
        <charset val="134"/>
        <scheme val="minor"/>
      </rPr>
      <t>j</t>
    </r>
    <r>
      <rPr>
        <sz val="12"/>
        <color theme="1"/>
        <rFont val="宋体"/>
        <charset val="134"/>
        <scheme val="minor"/>
      </rPr>
      <t>*l</t>
    </r>
    <r>
      <rPr>
        <vertAlign val="subscript"/>
        <sz val="12"/>
        <color theme="1"/>
        <rFont val="宋体"/>
        <charset val="134"/>
        <scheme val="minor"/>
      </rPr>
      <t xml:space="preserve">j
</t>
    </r>
    <r>
      <rPr>
        <sz val="12"/>
        <color theme="1"/>
        <rFont val="宋体"/>
        <charset val="134"/>
        <scheme val="minor"/>
      </rPr>
      <t>(W／K)</t>
    </r>
  </si>
  <si>
    <r>
      <rPr>
        <sz val="18"/>
        <color rgb="FF000000"/>
        <rFont val="宋体"/>
        <charset val="134"/>
      </rPr>
      <t>平均传热系数K</t>
    </r>
    <r>
      <rPr>
        <vertAlign val="subscript"/>
        <sz val="18"/>
        <color rgb="FF000000"/>
        <rFont val="宋体"/>
        <charset val="134"/>
      </rPr>
      <t>m</t>
    </r>
    <r>
      <rPr>
        <sz val="18"/>
        <color rgb="FF000000"/>
        <rFont val="宋体"/>
        <charset val="134"/>
      </rPr>
      <t>=K+ψ</t>
    </r>
    <r>
      <rPr>
        <vertAlign val="subscript"/>
        <sz val="18"/>
        <color rgb="FF000000"/>
        <rFont val="宋体"/>
        <charset val="134"/>
      </rPr>
      <t>j</t>
    </r>
    <r>
      <rPr>
        <sz val="18"/>
        <color rgb="FF000000"/>
        <rFont val="宋体"/>
        <charset val="134"/>
      </rPr>
      <t>*l</t>
    </r>
    <r>
      <rPr>
        <vertAlign val="subscript"/>
        <sz val="18"/>
        <color rgb="FF000000"/>
        <rFont val="宋体"/>
        <charset val="134"/>
      </rPr>
      <t>j</t>
    </r>
    <r>
      <rPr>
        <sz val="18"/>
        <color rgb="FF000000"/>
        <rFont val="宋体"/>
        <charset val="134"/>
      </rPr>
      <t>/A</t>
    </r>
  </si>
  <si>
    <t>热桥导致传热系数增大比例
（Km/K-1）*100%</t>
  </si>
  <si>
    <r>
      <t>剩余热阻值R</t>
    </r>
    <r>
      <rPr>
        <vertAlign val="subscript"/>
        <sz val="16"/>
        <color theme="1"/>
        <rFont val="宋体"/>
        <charset val="134"/>
        <scheme val="minor"/>
      </rPr>
      <t>m</t>
    </r>
  </si>
  <si>
    <r>
      <rPr>
        <sz val="12"/>
        <color theme="1"/>
        <rFont val="宋体"/>
        <charset val="134"/>
        <scheme val="minor"/>
      </rPr>
      <t>剩余热阻比例
（R</t>
    </r>
    <r>
      <rPr>
        <vertAlign val="subscript"/>
        <sz val="12"/>
        <color theme="1"/>
        <rFont val="宋体"/>
        <charset val="134"/>
        <scheme val="minor"/>
      </rPr>
      <t>m</t>
    </r>
    <r>
      <rPr>
        <sz val="12"/>
        <color theme="1"/>
        <rFont val="宋体"/>
        <charset val="134"/>
        <scheme val="minor"/>
      </rPr>
      <t>/R</t>
    </r>
    <r>
      <rPr>
        <vertAlign val="subscript"/>
        <sz val="12"/>
        <color theme="1"/>
        <rFont val="宋体"/>
        <charset val="134"/>
        <scheme val="minor"/>
      </rPr>
      <t>0</t>
    </r>
    <r>
      <rPr>
        <sz val="12"/>
        <color theme="1"/>
        <rFont val="宋体"/>
        <charset val="134"/>
        <scheme val="minor"/>
      </rPr>
      <t>）*100%</t>
    </r>
  </si>
  <si>
    <t>本表按照《民用建筑热工设计规范》GB 50176-2016）以下公式计算：</t>
  </si>
  <si>
    <t>单层材料热阻</t>
  </si>
  <si>
    <t>多层材料热阻</t>
  </si>
  <si>
    <t>围护墙体热阻</t>
  </si>
  <si>
    <t>围护墙体传热系数</t>
  </si>
  <si>
    <t>围护墙体平均传热系数</t>
  </si>
  <si>
    <t>围护墙体的材料导热系数，应按《民用建筑热工设计规范》GB 50176-2016）附录B表B．1的规定取值；
Ri——内表面换热阻(m2·K／W)，应按《民用建筑热工设计规范》GB 50176-2016）附录B第B．4节的规定取值；
Re——外表面换热阻(m2·K／W)，应按《民用建筑热工设计规范》GB 50176-2016）附录B第B．4节的规定取值；
考虑到有机保温板夹在两层混凝土中间，导热系数受温湿度影响较小，修正系数α可以取1.0，当采用岩棉、玻璃棉做保温材料时，修正系数α应按表B.2计取。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</si>
</sst>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FF0000"/>
      <name val="华文楷体"/>
      <charset val="134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bscript"/>
      <sz val="16"/>
      <color theme="1"/>
      <name val="宋体"/>
      <charset val="134"/>
      <scheme val="minor"/>
    </font>
    <font>
      <vertAlign val="subscript"/>
      <sz val="12"/>
      <color theme="1"/>
      <name val="宋体"/>
      <charset val="134"/>
      <scheme val="minor"/>
    </font>
    <font>
      <vertAlign val="superscript"/>
      <sz val="12"/>
      <color theme="1"/>
      <name val="宋体"/>
      <charset val="134"/>
      <scheme val="minor"/>
    </font>
    <font>
      <vertAlign val="subscript"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31" applyNumberFormat="0" applyAlignment="0" applyProtection="0">
      <alignment vertical="center"/>
    </xf>
    <xf numFmtId="0" fontId="24" fillId="9" borderId="35" applyNumberFormat="0" applyAlignment="0" applyProtection="0">
      <alignment vertical="center"/>
    </xf>
    <xf numFmtId="0" fontId="8" fillId="5" borderId="2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177" fontId="1" fillId="2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176" fontId="1" fillId="0" borderId="12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77" fontId="1" fillId="2" borderId="14" xfId="0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176" fontId="1" fillId="2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</xf>
    <xf numFmtId="176" fontId="1" fillId="2" borderId="12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/>
    </xf>
    <xf numFmtId="176" fontId="5" fillId="0" borderId="23" xfId="0" applyNumberFormat="1" applyFont="1" applyBorder="1" applyAlignment="1" applyProtection="1">
      <alignment horizontal="center" vertical="center"/>
    </xf>
    <xf numFmtId="176" fontId="5" fillId="0" borderId="24" xfId="0" applyNumberFormat="1" applyFont="1" applyBorder="1" applyAlignment="1" applyProtection="1">
      <alignment horizontal="center" vertical="center"/>
    </xf>
    <xf numFmtId="176" fontId="5" fillId="0" borderId="25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justify" vertical="center"/>
    </xf>
    <xf numFmtId="0" fontId="4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76" fontId="1" fillId="0" borderId="14" xfId="0" applyNumberFormat="1" applyFont="1" applyBorder="1" applyAlignment="1" applyProtection="1">
      <alignment horizontal="center" vertical="center"/>
    </xf>
    <xf numFmtId="10" fontId="5" fillId="0" borderId="14" xfId="0" applyNumberFormat="1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10" fontId="5" fillId="0" borderId="28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123825</xdr:colOff>
      <xdr:row>20</xdr:row>
      <xdr:rowOff>37465</xdr:rowOff>
    </xdr:from>
    <xdr:to>
      <xdr:col>5</xdr:col>
      <xdr:colOff>514350</xdr:colOff>
      <xdr:row>20</xdr:row>
      <xdr:rowOff>249555</xdr:rowOff>
    </xdr:to>
    <xdr:pic>
      <xdr:nvPicPr>
        <xdr:cNvPr id="3" name="图片 5" descr="IMG_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552440"/>
          <a:ext cx="3815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114300</xdr:colOff>
      <xdr:row>21</xdr:row>
      <xdr:rowOff>34925</xdr:rowOff>
    </xdr:from>
    <xdr:to>
      <xdr:col>5</xdr:col>
      <xdr:colOff>496570</xdr:colOff>
      <xdr:row>21</xdr:row>
      <xdr:rowOff>248285</xdr:rowOff>
    </xdr:to>
    <xdr:pic>
      <xdr:nvPicPr>
        <xdr:cNvPr id="4" name="图片 6" descr="IMG_2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5873750"/>
          <a:ext cx="380746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123825</xdr:colOff>
      <xdr:row>22</xdr:row>
      <xdr:rowOff>67310</xdr:rowOff>
    </xdr:from>
    <xdr:to>
      <xdr:col>5</xdr:col>
      <xdr:colOff>483235</xdr:colOff>
      <xdr:row>23</xdr:row>
      <xdr:rowOff>28575</xdr:rowOff>
    </xdr:to>
    <xdr:pic>
      <xdr:nvPicPr>
        <xdr:cNvPr id="5" name="图片 7" descr="IMG_2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6229985"/>
          <a:ext cx="378460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114300</xdr:colOff>
      <xdr:row>23</xdr:row>
      <xdr:rowOff>45720</xdr:rowOff>
    </xdr:from>
    <xdr:to>
      <xdr:col>5</xdr:col>
      <xdr:colOff>572135</xdr:colOff>
      <xdr:row>24</xdr:row>
      <xdr:rowOff>9525</xdr:rowOff>
    </xdr:to>
    <xdr:pic>
      <xdr:nvPicPr>
        <xdr:cNvPr id="6" name="图片 8" descr="IMG_26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6532245"/>
          <a:ext cx="3883025" cy="287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105410</xdr:colOff>
      <xdr:row>19</xdr:row>
      <xdr:rowOff>67310</xdr:rowOff>
    </xdr:from>
    <xdr:to>
      <xdr:col>5</xdr:col>
      <xdr:colOff>551180</xdr:colOff>
      <xdr:row>19</xdr:row>
      <xdr:rowOff>314325</xdr:rowOff>
    </xdr:to>
    <xdr:pic>
      <xdr:nvPicPr>
        <xdr:cNvPr id="9" name="图片 4" descr="IMG_25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660" y="5258435"/>
          <a:ext cx="3870960" cy="2470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zoomScale="85" zoomScaleNormal="85" workbookViewId="0">
      <pane ySplit="1" topLeftCell="A2" activePane="bottomLeft" state="frozen"/>
      <selection/>
      <selection pane="bottomLeft" activeCell="K21" sqref="K21"/>
    </sheetView>
  </sheetViews>
  <sheetFormatPr defaultColWidth="9" defaultRowHeight="13.5" outlineLevelCol="6"/>
  <cols>
    <col min="1" max="1" width="20.375" style="4" customWidth="1"/>
    <col min="2" max="2" width="11.5" style="4" customWidth="1"/>
    <col min="3" max="3" width="19.375" style="4" customWidth="1"/>
    <col min="4" max="4" width="18.625" style="4" customWidth="1"/>
    <col min="5" max="5" width="26.325" style="4" customWidth="1"/>
    <col min="6" max="6" width="24.375" style="4" customWidth="1"/>
    <col min="7" max="7" width="18.3833333333333" style="4" customWidth="1"/>
    <col min="8" max="8" width="12.875" style="4" customWidth="1"/>
    <col min="9" max="16384" width="9" style="4"/>
  </cols>
  <sheetData>
    <row r="1" ht="26.25" spans="1:7">
      <c r="A1" s="5" t="s">
        <v>0</v>
      </c>
      <c r="B1" s="6"/>
      <c r="C1" s="6"/>
      <c r="D1" s="6"/>
      <c r="E1" s="6"/>
      <c r="F1" s="6"/>
      <c r="G1" s="7"/>
    </row>
    <row r="2" s="1" customFormat="1" ht="18" spans="1:7">
      <c r="A2" s="8" t="s">
        <v>1</v>
      </c>
      <c r="B2" s="9"/>
      <c r="C2" s="9"/>
      <c r="D2" s="9"/>
      <c r="E2" s="9"/>
      <c r="F2" s="9"/>
      <c r="G2" s="10"/>
    </row>
    <row r="3" s="2" customFormat="1" ht="40.5" spans="1: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</row>
    <row r="4" s="2" customFormat="1" ht="16.5" spans="1:7">
      <c r="A4" s="15" t="s">
        <v>9</v>
      </c>
      <c r="B4" s="16">
        <v>0.2</v>
      </c>
      <c r="C4" s="16" t="s">
        <v>10</v>
      </c>
      <c r="D4" s="17" t="s">
        <v>11</v>
      </c>
      <c r="E4" s="18">
        <v>1.74</v>
      </c>
      <c r="F4" s="19">
        <v>1</v>
      </c>
      <c r="G4" s="20">
        <f>B4*F4/E4</f>
        <v>0.114942528735632</v>
      </c>
    </row>
    <row r="5" s="2" customFormat="1" ht="16.5" spans="1:7">
      <c r="A5" s="15" t="s">
        <v>12</v>
      </c>
      <c r="B5" s="16">
        <v>0.03</v>
      </c>
      <c r="C5" s="16" t="s">
        <v>13</v>
      </c>
      <c r="D5" s="17" t="s">
        <v>14</v>
      </c>
      <c r="E5" s="18">
        <v>0.026</v>
      </c>
      <c r="F5" s="19">
        <v>1</v>
      </c>
      <c r="G5" s="20">
        <f>B5*F5/E5</f>
        <v>1.15384615384615</v>
      </c>
    </row>
    <row r="6" s="2" customFormat="1" ht="16.5" spans="1:7">
      <c r="A6" s="15" t="s">
        <v>15</v>
      </c>
      <c r="B6" s="16">
        <v>0.03</v>
      </c>
      <c r="C6" s="16" t="s">
        <v>16</v>
      </c>
      <c r="D6" s="17" t="s">
        <v>17</v>
      </c>
      <c r="E6" s="18">
        <v>0.006</v>
      </c>
      <c r="F6" s="19">
        <v>1</v>
      </c>
      <c r="G6" s="20">
        <f>B6*F6/E6</f>
        <v>5</v>
      </c>
    </row>
    <row r="7" s="2" customFormat="1" ht="16.5" spans="1:7">
      <c r="A7" s="15" t="s">
        <v>18</v>
      </c>
      <c r="B7" s="16">
        <v>0.03</v>
      </c>
      <c r="C7" s="16" t="s">
        <v>13</v>
      </c>
      <c r="D7" s="17" t="s">
        <v>19</v>
      </c>
      <c r="E7" s="18">
        <v>0.026</v>
      </c>
      <c r="F7" s="19">
        <v>1</v>
      </c>
      <c r="G7" s="20">
        <f>B7*F7/E7</f>
        <v>1.15384615384615</v>
      </c>
    </row>
    <row r="8" s="2" customFormat="1" ht="17.25" spans="1:7">
      <c r="A8" s="21" t="s">
        <v>20</v>
      </c>
      <c r="B8" s="22">
        <v>0.06</v>
      </c>
      <c r="C8" s="22" t="s">
        <v>10</v>
      </c>
      <c r="D8" s="23" t="s">
        <v>21</v>
      </c>
      <c r="E8" s="24">
        <v>1.74</v>
      </c>
      <c r="F8" s="25">
        <v>1</v>
      </c>
      <c r="G8" s="20">
        <f>B8*F8/E8</f>
        <v>0.0344827586206897</v>
      </c>
    </row>
    <row r="9" s="2" customFormat="1" ht="20.25" spans="1:7">
      <c r="A9" s="26"/>
      <c r="B9" s="26"/>
      <c r="C9" s="26"/>
      <c r="D9" s="26"/>
      <c r="E9" s="27" t="s">
        <v>22</v>
      </c>
      <c r="F9" s="28" t="s">
        <v>23</v>
      </c>
      <c r="G9" s="29">
        <f>SUM(G4:G8)</f>
        <v>7.45711759504863</v>
      </c>
    </row>
    <row r="10" s="2" customFormat="1" ht="16.5" spans="1:7">
      <c r="A10" s="26"/>
      <c r="B10" s="26"/>
      <c r="C10" s="26"/>
      <c r="D10" s="26"/>
      <c r="E10" s="15" t="s">
        <v>24</v>
      </c>
      <c r="F10" s="17" t="s">
        <v>25</v>
      </c>
      <c r="G10" s="30">
        <v>0.11</v>
      </c>
    </row>
    <row r="11" s="2" customFormat="1" ht="16.5" spans="1:7">
      <c r="A11" s="26"/>
      <c r="B11" s="26"/>
      <c r="C11" s="26"/>
      <c r="D11" s="26"/>
      <c r="E11" s="15" t="s">
        <v>26</v>
      </c>
      <c r="F11" s="17" t="s">
        <v>27</v>
      </c>
      <c r="G11" s="30">
        <v>0.04</v>
      </c>
    </row>
    <row r="12" s="2" customFormat="1" ht="24.75" spans="1:7">
      <c r="A12" s="26"/>
      <c r="B12" s="26"/>
      <c r="C12" s="26"/>
      <c r="D12" s="26"/>
      <c r="E12" s="31" t="s">
        <v>28</v>
      </c>
      <c r="F12" s="32" t="s">
        <v>29</v>
      </c>
      <c r="G12" s="29">
        <f>SUM(G9:G11)</f>
        <v>7.60711759504863</v>
      </c>
    </row>
    <row r="13" s="2" customFormat="1" ht="16.5" spans="1:7">
      <c r="A13" s="11" t="s">
        <v>30</v>
      </c>
      <c r="B13" s="12" t="s">
        <v>31</v>
      </c>
      <c r="C13" s="12" t="s">
        <v>32</v>
      </c>
      <c r="D13" s="33" t="s">
        <v>33</v>
      </c>
      <c r="E13" s="34" t="s">
        <v>34</v>
      </c>
      <c r="F13" s="35"/>
      <c r="G13" s="36"/>
    </row>
    <row r="14" s="2" customFormat="1" ht="21" spans="1:7">
      <c r="A14" s="15"/>
      <c r="B14" s="18">
        <v>3</v>
      </c>
      <c r="C14" s="18">
        <v>5</v>
      </c>
      <c r="D14" s="37">
        <f>B14*C14</f>
        <v>15</v>
      </c>
      <c r="E14" s="38">
        <f>1/G12</f>
        <v>0.131455835604656</v>
      </c>
      <c r="F14" s="39"/>
      <c r="G14" s="40"/>
    </row>
    <row r="15" s="2" customFormat="1" ht="30.75" spans="1:7">
      <c r="A15" s="15" t="s">
        <v>35</v>
      </c>
      <c r="B15" s="17" t="s">
        <v>36</v>
      </c>
      <c r="C15" s="17" t="s">
        <v>37</v>
      </c>
      <c r="D15" s="17" t="s">
        <v>38</v>
      </c>
      <c r="E15" s="41" t="s">
        <v>39</v>
      </c>
      <c r="F15" s="42" t="s">
        <v>40</v>
      </c>
      <c r="G15" s="43" t="s">
        <v>41</v>
      </c>
    </row>
    <row r="16" s="2" customFormat="1" ht="14.25" spans="1:7">
      <c r="A16" s="44" t="s">
        <v>42</v>
      </c>
      <c r="B16" s="18" t="s">
        <v>43</v>
      </c>
      <c r="C16" s="18">
        <v>104</v>
      </c>
      <c r="D16" s="18">
        <v>50</v>
      </c>
      <c r="E16" s="18">
        <f>D16*C16/10^6</f>
        <v>0.0052</v>
      </c>
      <c r="F16" s="18">
        <v>0.09</v>
      </c>
      <c r="G16" s="45">
        <v>0.4</v>
      </c>
    </row>
    <row r="17" s="2" customFormat="1" ht="45" spans="1:7">
      <c r="A17" s="46" t="s">
        <v>44</v>
      </c>
      <c r="B17" s="47" t="s">
        <v>45</v>
      </c>
      <c r="C17" s="48" t="s">
        <v>46</v>
      </c>
      <c r="D17" s="48"/>
      <c r="E17" s="47" t="s">
        <v>47</v>
      </c>
      <c r="F17" s="49" t="s">
        <v>48</v>
      </c>
      <c r="G17" s="50" t="s">
        <v>49</v>
      </c>
    </row>
    <row r="18" s="2" customFormat="1" ht="21" spans="1:7">
      <c r="A18" s="21">
        <f>G16/F16</f>
        <v>4.44444444444444</v>
      </c>
      <c r="B18" s="51">
        <f>A18*E16</f>
        <v>0.0231111111111111</v>
      </c>
      <c r="C18" s="51">
        <f>E14+B18/D14</f>
        <v>0.132996576345397</v>
      </c>
      <c r="D18" s="51"/>
      <c r="E18" s="52">
        <f>(C18/E14-1)*100%</f>
        <v>0.0117205959982971</v>
      </c>
      <c r="F18" s="53">
        <f>1/C18</f>
        <v>7.51899054456082</v>
      </c>
      <c r="G18" s="54">
        <f>F18/G12</f>
        <v>0.988415184938751</v>
      </c>
    </row>
    <row r="19" s="2" customFormat="1" ht="14.25" spans="1:7">
      <c r="A19" s="55" t="s">
        <v>50</v>
      </c>
      <c r="B19" s="55"/>
      <c r="C19" s="55"/>
      <c r="D19" s="55"/>
      <c r="E19" s="55"/>
      <c r="F19" s="55"/>
      <c r="G19" s="55"/>
    </row>
    <row r="20" s="3" customFormat="1" ht="25.5" spans="1:7">
      <c r="A20" s="56" t="s">
        <v>51</v>
      </c>
      <c r="B20" s="56"/>
      <c r="C20" s="56"/>
      <c r="D20" s="56"/>
      <c r="E20" s="56"/>
      <c r="F20" s="56"/>
      <c r="G20" s="56"/>
    </row>
    <row r="21" s="3" customFormat="1" ht="25.5" spans="1:7">
      <c r="A21" s="56" t="s">
        <v>52</v>
      </c>
      <c r="B21" s="56"/>
      <c r="C21" s="56"/>
      <c r="D21" s="56"/>
      <c r="E21" s="56"/>
      <c r="F21" s="56"/>
      <c r="G21" s="56"/>
    </row>
    <row r="22" s="3" customFormat="1" ht="25.5" spans="1:7">
      <c r="A22" s="56" t="s">
        <v>53</v>
      </c>
      <c r="B22" s="56"/>
      <c r="C22" s="56"/>
      <c r="D22" s="56"/>
      <c r="E22" s="56"/>
      <c r="F22" s="56"/>
      <c r="G22" s="56"/>
    </row>
    <row r="23" s="3" customFormat="1" ht="25.5" spans="1:7">
      <c r="A23" s="56" t="s">
        <v>54</v>
      </c>
      <c r="B23" s="56"/>
      <c r="C23" s="56"/>
      <c r="D23" s="56"/>
      <c r="E23" s="56"/>
      <c r="F23" s="56"/>
      <c r="G23" s="56"/>
    </row>
    <row r="24" s="3" customFormat="1" ht="25.5" spans="1:7">
      <c r="A24" s="56" t="s">
        <v>55</v>
      </c>
      <c r="B24" s="56"/>
      <c r="C24" s="56"/>
      <c r="D24" s="56"/>
      <c r="E24" s="56"/>
      <c r="F24" s="56"/>
      <c r="G24" s="56"/>
    </row>
    <row r="25" ht="65" customHeight="1" spans="1:7">
      <c r="A25" s="57" t="s">
        <v>56</v>
      </c>
      <c r="B25" s="58"/>
      <c r="C25" s="58"/>
      <c r="D25" s="58"/>
      <c r="E25" s="58"/>
      <c r="F25" s="58"/>
      <c r="G25" s="58"/>
    </row>
  </sheetData>
  <sheetProtection password="C593" sheet="1" objects="1"/>
  <protectedRanges>
    <protectedRange password="C593" sqref="C4:C8 C4 C4 B4:B8 E4:F8 G10:G11 B14:D14 A16:G16" name="区域2" securityDescriptor=""/>
  </protectedRanges>
  <mergeCells count="14">
    <mergeCell ref="A1:G1"/>
    <mergeCell ref="A2:G2"/>
    <mergeCell ref="E13:G13"/>
    <mergeCell ref="E14:G14"/>
    <mergeCell ref="C17:D17"/>
    <mergeCell ref="C18:D18"/>
    <mergeCell ref="A19:G19"/>
    <mergeCell ref="A20:G20"/>
    <mergeCell ref="A21:G21"/>
    <mergeCell ref="A22:G22"/>
    <mergeCell ref="A23:G23"/>
    <mergeCell ref="A24:G24"/>
    <mergeCell ref="A25:G25"/>
    <mergeCell ref="A13:A14"/>
  </mergeCells>
  <pageMargins left="0.75" right="0.55" top="0.354166666666667" bottom="0.313888888888889" header="0.354166666666667" footer="0.432638888888889"/>
  <pageSetup paperSize="9" scale="86" orientation="landscape"/>
  <headerFooter/>
  <ignoredErrors>
    <ignoredError sqref="G9 G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谷明旺</dc:creator>
  <cp:lastModifiedBy>谷明旺</cp:lastModifiedBy>
  <dcterms:created xsi:type="dcterms:W3CDTF">2019-01-27T06:07:00Z</dcterms:created>
  <dcterms:modified xsi:type="dcterms:W3CDTF">2019-01-28T02:25:45Z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